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codeName="ThisWorkbook" defaultThemeVersion="124226"/>
  <bookViews>
    <workbookView xWindow="0" yWindow="0" windowWidth="20490" windowHeight="7755"/>
  </bookViews>
  <sheets>
    <sheet name="Datos" sheetId="1" r:id="rId1"/>
  </sheets>
  <calcPr calcId="145621"/>
</workbook>
</file>

<file path=xl/calcChain.xml><?xml version="1.0" encoding="utf-8"?>
<calcChain xmlns="http://schemas.openxmlformats.org/spreadsheetml/2006/main">
  <c r="B13" i="1" l="1"/>
  <c r="B8" i="1" l="1"/>
  <c r="J12" i="1" l="1"/>
  <c r="F7" i="1" l="1"/>
  <c r="F6" i="1" s="1"/>
  <c r="F17" i="1" l="1"/>
  <c r="F12" i="1"/>
</calcChain>
</file>

<file path=xl/comments1.xml><?xml version="1.0" encoding="utf-8"?>
<comments xmlns="http://schemas.openxmlformats.org/spreadsheetml/2006/main">
  <authors>
    <author>Mario Quiroga</author>
  </authors>
  <commentList>
    <comment ref="F24" authorId="0">
      <text>
        <r>
          <rPr>
            <b/>
            <sz val="8"/>
            <color indexed="81"/>
            <rFont val="Tahoma"/>
            <family val="2"/>
          </rPr>
          <t>Mario Quiroga:</t>
        </r>
        <r>
          <rPr>
            <sz val="8"/>
            <color indexed="81"/>
            <rFont val="Tahoma"/>
            <family val="2"/>
          </rPr>
          <t xml:space="preserve">
Suponemos instalación en GBA, por lo que costo de Tte hasta CCS es ~0</t>
        </r>
      </text>
    </comment>
  </commentList>
</comments>
</file>

<file path=xl/sharedStrings.xml><?xml version="1.0" encoding="utf-8"?>
<sst xmlns="http://schemas.openxmlformats.org/spreadsheetml/2006/main" count="73" uniqueCount="65">
  <si>
    <t>PRECIO DE REPAGO CICLO COMBINADO</t>
  </si>
  <si>
    <t>Costos de Inversión</t>
  </si>
  <si>
    <t>Datos de la Central</t>
  </si>
  <si>
    <t>Costo Llave en Mano</t>
  </si>
  <si>
    <t>Semanas quemando Gas</t>
  </si>
  <si>
    <t>Potencia Nominal</t>
  </si>
  <si>
    <t>MW</t>
  </si>
  <si>
    <t>Intercalares</t>
  </si>
  <si>
    <t>Semanas quemando Gas Oil</t>
  </si>
  <si>
    <t>Rendimiento</t>
  </si>
  <si>
    <t>kcal/kWh</t>
  </si>
  <si>
    <t>Costo Total de Inversión</t>
  </si>
  <si>
    <t>Consumo Interno</t>
  </si>
  <si>
    <t>Precio del Gas</t>
  </si>
  <si>
    <t>Envejecimiento</t>
  </si>
  <si>
    <t>Composicion del Capital</t>
  </si>
  <si>
    <t>u$s/MMBtu</t>
  </si>
  <si>
    <t>Vida útil</t>
  </si>
  <si>
    <t xml:space="preserve"> Años</t>
  </si>
  <si>
    <t>Poder Calorífico Superior (PCS)</t>
  </si>
  <si>
    <t>kcal/m3</t>
  </si>
  <si>
    <t>Disponibilidad</t>
  </si>
  <si>
    <t>Propio</t>
  </si>
  <si>
    <t>Poder Calorífico Inferior (PCI)</t>
  </si>
  <si>
    <t>Índice de Despacho</t>
  </si>
  <si>
    <t>h</t>
  </si>
  <si>
    <t>Préstamo</t>
  </si>
  <si>
    <t>Relación PCS/PCI</t>
  </si>
  <si>
    <t>Restricción de Gas</t>
  </si>
  <si>
    <t>semanas</t>
  </si>
  <si>
    <t>Precio del Gas Oil</t>
  </si>
  <si>
    <t>u$s/lt</t>
  </si>
  <si>
    <t>kcal/lt</t>
  </si>
  <si>
    <t>Tasa de Interés Promedio</t>
  </si>
  <si>
    <t>Criterio de Amortización</t>
  </si>
  <si>
    <t>Lineal</t>
  </si>
  <si>
    <t>Período de Amortización</t>
  </si>
  <si>
    <t>Años</t>
  </si>
  <si>
    <t>$/MWh</t>
  </si>
  <si>
    <t xml:space="preserve">Impuestos </t>
  </si>
  <si>
    <t>Precio de Repago lado Oferta</t>
  </si>
  <si>
    <t>IVA Energia</t>
  </si>
  <si>
    <t>IVA Gas</t>
  </si>
  <si>
    <t>Costo Variable No Combustible</t>
  </si>
  <si>
    <t>Impuesto a las Ganancias</t>
  </si>
  <si>
    <t>Ganancias s/intereses préstamo</t>
  </si>
  <si>
    <t>Transporte</t>
  </si>
  <si>
    <t>Tiempo Amortización</t>
  </si>
  <si>
    <t>Oper. &amp; Mant.</t>
  </si>
  <si>
    <t>Ingresos Brutos</t>
  </si>
  <si>
    <t>Tasas ENRE/CAMMESA</t>
  </si>
  <si>
    <t>TIR</t>
  </si>
  <si>
    <t>Combustibles</t>
  </si>
  <si>
    <t>Condiciones del Préstamo</t>
  </si>
  <si>
    <t>Otros Costos</t>
  </si>
  <si>
    <t>Resultados</t>
  </si>
  <si>
    <t>Otras Variables</t>
  </si>
  <si>
    <t>Tasa de cambio</t>
  </si>
  <si>
    <t>$/US$</t>
  </si>
  <si>
    <t>US$/kW</t>
  </si>
  <si>
    <t>M US$</t>
  </si>
  <si>
    <t>US$/MWh</t>
  </si>
  <si>
    <t>US$ / kW año</t>
  </si>
  <si>
    <t xml:space="preserve"> Anual</t>
  </si>
  <si>
    <t>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</si>
</sst>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\ #,##0.00;[Red]&quot;$&quot;\ \-#,##0.00"/>
    <numFmt numFmtId="43" formatCode="_ * #,##0.00_ ;_ * \-#,##0.00_ ;_ * &quot;-&quot;??_ ;_ @_ "/>
    <numFmt numFmtId="164" formatCode="0.000"/>
    <numFmt numFmtId="165" formatCode="_ * #,##0_ ;_ * \-#,##0_ ;_ * &quot;-&quot;??_ ;_ @_ "/>
    <numFmt numFmtId="166" formatCode="0.0"/>
    <numFmt numFmtId="167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3" tint="0.39994506668294322"/>
      </bottom>
      <diagonal/>
    </border>
    <border>
      <left/>
      <right/>
      <top/>
      <bottom style="thin">
        <color rgb="FFFFC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9" fontId="0" fillId="0" borderId="0" xfId="0" applyNumberFormat="1" applyFont="1"/>
    <xf numFmtId="43" fontId="0" fillId="0" borderId="0" xfId="1" applyFont="1"/>
    <xf numFmtId="0" fontId="2" fillId="2" borderId="1" xfId="0" applyFont="1" applyFill="1" applyBorder="1"/>
    <xf numFmtId="0" fontId="0" fillId="2" borderId="0" xfId="0" applyFont="1" applyFill="1"/>
    <xf numFmtId="10" fontId="0" fillId="0" borderId="0" xfId="0" applyNumberFormat="1" applyFont="1"/>
    <xf numFmtId="0" fontId="0" fillId="3" borderId="2" xfId="0" applyFont="1" applyFill="1" applyBorder="1"/>
    <xf numFmtId="0" fontId="0" fillId="3" borderId="0" xfId="0" applyFont="1" applyFill="1"/>
    <xf numFmtId="43" fontId="0" fillId="0" borderId="0" xfId="0" applyNumberFormat="1" applyFont="1"/>
    <xf numFmtId="10" fontId="0" fillId="0" borderId="0" xfId="1" applyNumberFormat="1" applyFont="1"/>
    <xf numFmtId="164" fontId="0" fillId="0" borderId="0" xfId="0" applyNumberFormat="1" applyFont="1"/>
    <xf numFmtId="165" fontId="0" fillId="0" borderId="0" xfId="1" applyNumberFormat="1" applyFont="1"/>
    <xf numFmtId="0" fontId="0" fillId="4" borderId="0" xfId="0" applyFont="1" applyFill="1"/>
    <xf numFmtId="2" fontId="0" fillId="4" borderId="0" xfId="0" applyNumberFormat="1" applyFont="1" applyFill="1"/>
    <xf numFmtId="165" fontId="0" fillId="4" borderId="0" xfId="1" applyNumberFormat="1" applyFont="1" applyFill="1"/>
    <xf numFmtId="9" fontId="0" fillId="0" borderId="0" xfId="2" applyFont="1"/>
    <xf numFmtId="8" fontId="0" fillId="0" borderId="0" xfId="0" applyNumberFormat="1" applyFont="1"/>
    <xf numFmtId="0" fontId="0" fillId="0" borderId="0" xfId="0" applyFont="1" applyFill="1"/>
    <xf numFmtId="9" fontId="0" fillId="0" borderId="0" xfId="2" applyFont="1" applyFill="1"/>
    <xf numFmtId="2" fontId="0" fillId="0" borderId="0" xfId="0" applyNumberFormat="1" applyFont="1" applyFill="1"/>
    <xf numFmtId="167" fontId="0" fillId="0" borderId="0" xfId="0" applyNumberFormat="1" applyFont="1"/>
    <xf numFmtId="166" fontId="0" fillId="0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P46"/>
  <sheetViews>
    <sheetView showGridLines="0" tabSelected="1" zoomScale="80" zoomScaleNormal="80" workbookViewId="0">
      <selection sqref="A1:K1"/>
    </sheetView>
  </sheetViews>
  <sheetFormatPr baseColWidth="10" defaultRowHeight="15" x14ac:dyDescent="0.25"/>
  <cols>
    <col min="1" max="1" width="29.5703125" style="2" bestFit="1" customWidth="1"/>
    <col min="2" max="2" width="16.28515625" style="2" bestFit="1" customWidth="1"/>
    <col min="3" max="4" width="11.42578125" style="2"/>
    <col min="5" max="5" width="28.140625" style="2" customWidth="1"/>
    <col min="6" max="8" width="11.42578125" style="2"/>
    <col min="9" max="9" width="20.5703125" style="2" customWidth="1"/>
    <col min="10" max="13" width="11.42578125" style="2"/>
    <col min="14" max="14" width="13" style="2" customWidth="1"/>
    <col min="15" max="16384" width="11.42578125" style="2"/>
  </cols>
  <sheetData>
    <row r="1" spans="1:16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1"/>
      <c r="M1" s="1"/>
      <c r="N1" s="1"/>
      <c r="O1" s="1"/>
      <c r="P1" s="1"/>
    </row>
    <row r="5" spans="1:16" x14ac:dyDescent="0.25">
      <c r="A5" s="6" t="s">
        <v>1</v>
      </c>
      <c r="B5" s="6"/>
      <c r="C5" s="6"/>
      <c r="E5" s="6" t="s">
        <v>52</v>
      </c>
      <c r="F5" s="6"/>
      <c r="G5" s="6"/>
      <c r="I5" s="6" t="s">
        <v>2</v>
      </c>
      <c r="J5" s="6"/>
      <c r="K5" s="6"/>
    </row>
    <row r="6" spans="1:16" x14ac:dyDescent="0.25">
      <c r="A6" s="7" t="s">
        <v>3</v>
      </c>
      <c r="B6" s="14">
        <v>900</v>
      </c>
      <c r="C6" s="2" t="s">
        <v>59</v>
      </c>
      <c r="E6" s="7" t="s">
        <v>4</v>
      </c>
      <c r="F6" s="15">
        <f>52-F7</f>
        <v>48</v>
      </c>
      <c r="I6" s="7" t="s">
        <v>5</v>
      </c>
      <c r="J6" s="2">
        <v>800</v>
      </c>
      <c r="K6" s="2" t="s">
        <v>6</v>
      </c>
    </row>
    <row r="7" spans="1:16" x14ac:dyDescent="0.25">
      <c r="A7" s="7" t="s">
        <v>7</v>
      </c>
      <c r="B7" s="12">
        <v>5.7500000000000002E-2</v>
      </c>
      <c r="E7" s="7" t="s">
        <v>8</v>
      </c>
      <c r="F7" s="15">
        <f>+J13</f>
        <v>4</v>
      </c>
      <c r="I7" s="7" t="s">
        <v>9</v>
      </c>
      <c r="J7" s="2">
        <v>1600</v>
      </c>
      <c r="K7" s="2" t="s">
        <v>10</v>
      </c>
    </row>
    <row r="8" spans="1:16" x14ac:dyDescent="0.25">
      <c r="A8" s="7" t="s">
        <v>11</v>
      </c>
      <c r="B8" s="16">
        <f>B6*J6*(1+B$7)/1000</f>
        <v>761.40000000000009</v>
      </c>
      <c r="C8" s="2" t="s">
        <v>60</v>
      </c>
      <c r="E8" s="7" t="s">
        <v>13</v>
      </c>
      <c r="F8" s="22">
        <v>4.5</v>
      </c>
      <c r="G8" s="2" t="s">
        <v>16</v>
      </c>
      <c r="I8" s="7" t="s">
        <v>12</v>
      </c>
      <c r="J8" s="4">
        <v>0.03</v>
      </c>
    </row>
    <row r="9" spans="1:16" x14ac:dyDescent="0.25">
      <c r="B9" s="11"/>
      <c r="E9" s="7"/>
      <c r="I9" s="7" t="s">
        <v>14</v>
      </c>
      <c r="J9" s="8">
        <v>3.0000000000000001E-3</v>
      </c>
      <c r="K9" s="2" t="s">
        <v>63</v>
      </c>
    </row>
    <row r="10" spans="1:16" x14ac:dyDescent="0.25">
      <c r="E10" s="7" t="s">
        <v>19</v>
      </c>
      <c r="F10" s="14">
        <v>9300</v>
      </c>
      <c r="G10" s="2" t="s">
        <v>20</v>
      </c>
      <c r="I10" s="7" t="s">
        <v>17</v>
      </c>
      <c r="J10" s="2">
        <v>30</v>
      </c>
      <c r="K10" s="2" t="s">
        <v>18</v>
      </c>
    </row>
    <row r="11" spans="1:16" x14ac:dyDescent="0.25">
      <c r="A11" s="6" t="s">
        <v>15</v>
      </c>
      <c r="B11" s="6"/>
      <c r="C11" s="6"/>
      <c r="E11" s="7" t="s">
        <v>23</v>
      </c>
      <c r="F11" s="14">
        <v>8300</v>
      </c>
      <c r="G11" s="2" t="s">
        <v>20</v>
      </c>
      <c r="I11" s="7" t="s">
        <v>21</v>
      </c>
      <c r="J11" s="4">
        <v>0.94</v>
      </c>
    </row>
    <row r="12" spans="1:16" x14ac:dyDescent="0.25">
      <c r="A12" s="7" t="s">
        <v>22</v>
      </c>
      <c r="B12" s="4">
        <v>0.4</v>
      </c>
      <c r="E12" s="7" t="s">
        <v>27</v>
      </c>
      <c r="F12" s="16">
        <f>+F10/F11</f>
        <v>1.1204819277108433</v>
      </c>
      <c r="I12" s="7" t="s">
        <v>24</v>
      </c>
      <c r="J12" s="17">
        <f>8760*(52-J13)/52</f>
        <v>8086.1538461538457</v>
      </c>
      <c r="K12" s="2" t="s">
        <v>25</v>
      </c>
    </row>
    <row r="13" spans="1:16" x14ac:dyDescent="0.25">
      <c r="A13" s="7" t="s">
        <v>26</v>
      </c>
      <c r="B13" s="4">
        <f>1-B12</f>
        <v>0.6</v>
      </c>
      <c r="E13" s="7"/>
      <c r="I13" s="7" t="s">
        <v>28</v>
      </c>
      <c r="J13" s="2">
        <v>4</v>
      </c>
      <c r="K13" s="2" t="s">
        <v>29</v>
      </c>
    </row>
    <row r="14" spans="1:16" x14ac:dyDescent="0.25">
      <c r="E14" s="7" t="s">
        <v>30</v>
      </c>
      <c r="F14" s="13">
        <v>1.0149999999999999</v>
      </c>
      <c r="G14" s="2" t="s">
        <v>31</v>
      </c>
    </row>
    <row r="15" spans="1:16" x14ac:dyDescent="0.25">
      <c r="E15" s="7" t="s">
        <v>19</v>
      </c>
      <c r="F15" s="14">
        <v>9211</v>
      </c>
      <c r="G15" s="2" t="s">
        <v>32</v>
      </c>
    </row>
    <row r="16" spans="1:16" x14ac:dyDescent="0.25">
      <c r="A16" s="6" t="s">
        <v>53</v>
      </c>
      <c r="B16" s="6"/>
      <c r="C16" s="6"/>
      <c r="E16" s="7" t="s">
        <v>23</v>
      </c>
      <c r="F16" s="14">
        <v>8619</v>
      </c>
      <c r="G16" s="2" t="s">
        <v>32</v>
      </c>
    </row>
    <row r="17" spans="1:15" x14ac:dyDescent="0.25">
      <c r="A17" s="7" t="s">
        <v>33</v>
      </c>
      <c r="B17" s="23">
        <v>7.4999999999999997E-2</v>
      </c>
      <c r="E17" s="7" t="s">
        <v>27</v>
      </c>
      <c r="F17" s="16">
        <f>+F15/F16</f>
        <v>1.0686854623506208</v>
      </c>
      <c r="O17" s="5"/>
    </row>
    <row r="18" spans="1:15" x14ac:dyDescent="0.25">
      <c r="A18" s="7" t="s">
        <v>34</v>
      </c>
      <c r="B18" s="3" t="s">
        <v>35</v>
      </c>
    </row>
    <row r="19" spans="1:15" x14ac:dyDescent="0.25">
      <c r="A19" s="7" t="s">
        <v>36</v>
      </c>
      <c r="B19" s="2">
        <v>10</v>
      </c>
      <c r="C19" s="2" t="s">
        <v>37</v>
      </c>
    </row>
    <row r="20" spans="1:15" x14ac:dyDescent="0.25">
      <c r="O20" s="5"/>
    </row>
    <row r="21" spans="1:15" x14ac:dyDescent="0.25">
      <c r="O21" s="5"/>
    </row>
    <row r="22" spans="1:15" x14ac:dyDescent="0.25">
      <c r="A22" s="6" t="s">
        <v>39</v>
      </c>
      <c r="B22" s="6"/>
      <c r="C22" s="6"/>
      <c r="E22" s="6" t="s">
        <v>54</v>
      </c>
      <c r="F22" s="6"/>
      <c r="G22" s="6"/>
    </row>
    <row r="23" spans="1:15" x14ac:dyDescent="0.25">
      <c r="A23" s="7" t="s">
        <v>41</v>
      </c>
      <c r="B23" s="4">
        <v>0.21</v>
      </c>
      <c r="E23" s="7" t="s">
        <v>43</v>
      </c>
      <c r="F23" s="2">
        <v>2.5</v>
      </c>
      <c r="G23" s="2" t="s">
        <v>61</v>
      </c>
    </row>
    <row r="24" spans="1:15" x14ac:dyDescent="0.25">
      <c r="A24" s="7" t="s">
        <v>42</v>
      </c>
      <c r="B24" s="4">
        <v>0.27</v>
      </c>
      <c r="E24" s="7" t="s">
        <v>46</v>
      </c>
      <c r="F24" s="20">
        <v>0</v>
      </c>
      <c r="G24" s="2" t="s">
        <v>38</v>
      </c>
    </row>
    <row r="25" spans="1:15" x14ac:dyDescent="0.25">
      <c r="A25" s="7" t="s">
        <v>44</v>
      </c>
      <c r="B25" s="4">
        <v>0.35</v>
      </c>
      <c r="E25" s="7" t="s">
        <v>48</v>
      </c>
      <c r="F25" s="2">
        <v>6.5</v>
      </c>
      <c r="G25" s="2" t="s">
        <v>62</v>
      </c>
    </row>
    <row r="26" spans="1:15" x14ac:dyDescent="0.25">
      <c r="A26" s="7" t="s">
        <v>45</v>
      </c>
      <c r="B26" s="4">
        <v>0.5</v>
      </c>
      <c r="E26" s="7" t="s">
        <v>50</v>
      </c>
      <c r="F26" s="20">
        <v>0.35</v>
      </c>
      <c r="G26" s="2" t="s">
        <v>38</v>
      </c>
    </row>
    <row r="27" spans="1:15" x14ac:dyDescent="0.25">
      <c r="A27" s="7" t="s">
        <v>47</v>
      </c>
      <c r="B27" s="2">
        <v>20</v>
      </c>
      <c r="C27" s="2" t="s">
        <v>37</v>
      </c>
    </row>
    <row r="28" spans="1:15" x14ac:dyDescent="0.25">
      <c r="A28" s="7" t="s">
        <v>49</v>
      </c>
      <c r="B28" s="8">
        <v>1.4999999999999999E-2</v>
      </c>
    </row>
    <row r="31" spans="1:15" x14ac:dyDescent="0.25">
      <c r="E31" s="6" t="s">
        <v>56</v>
      </c>
      <c r="F31" s="6"/>
      <c r="G31" s="6"/>
    </row>
    <row r="32" spans="1:15" x14ac:dyDescent="0.25">
      <c r="A32" s="9" t="s">
        <v>55</v>
      </c>
      <c r="B32" s="9"/>
      <c r="C32" s="9"/>
      <c r="E32" s="2" t="s">
        <v>57</v>
      </c>
      <c r="F32" s="2">
        <v>24.8</v>
      </c>
      <c r="G32" s="2" t="s">
        <v>58</v>
      </c>
    </row>
    <row r="33" spans="1:9" x14ac:dyDescent="0.25">
      <c r="A33" s="10" t="s">
        <v>40</v>
      </c>
      <c r="B33" s="24" t="s">
        <v>64</v>
      </c>
      <c r="C33" s="2" t="s">
        <v>38</v>
      </c>
    </row>
    <row r="34" spans="1:9" x14ac:dyDescent="0.25">
      <c r="A34" s="10" t="s">
        <v>51</v>
      </c>
      <c r="B34" s="21">
        <v>0.11</v>
      </c>
      <c r="C34" s="5"/>
    </row>
    <row r="35" spans="1:9" x14ac:dyDescent="0.25">
      <c r="B35" s="19"/>
      <c r="C35" s="18"/>
    </row>
    <row r="36" spans="1:9" x14ac:dyDescent="0.25">
      <c r="B36" s="19"/>
      <c r="C36" s="18"/>
    </row>
    <row r="37" spans="1:9" x14ac:dyDescent="0.25">
      <c r="B37" s="19"/>
      <c r="C37" s="18"/>
    </row>
    <row r="38" spans="1:9" x14ac:dyDescent="0.25">
      <c r="A38" s="4"/>
      <c r="B38" s="19"/>
      <c r="C38" s="18"/>
    </row>
    <row r="42" spans="1:9" x14ac:dyDescent="0.25">
      <c r="D42" s="5"/>
      <c r="E42" s="5"/>
      <c r="F42" s="18"/>
      <c r="G42" s="18"/>
      <c r="H42" s="18"/>
      <c r="I42" s="18"/>
    </row>
    <row r="43" spans="1:9" x14ac:dyDescent="0.25">
      <c r="D43" s="18"/>
      <c r="E43" s="18"/>
    </row>
    <row r="44" spans="1:9" x14ac:dyDescent="0.25">
      <c r="D44" s="18"/>
      <c r="E44" s="18"/>
    </row>
    <row r="45" spans="1:9" x14ac:dyDescent="0.25">
      <c r="D45" s="18"/>
      <c r="E45" s="18"/>
    </row>
    <row r="46" spans="1:9" x14ac:dyDescent="0.25">
      <c r="D46" s="18"/>
      <c r="E46" s="18"/>
    </row>
  </sheetData>
  <mergeCells count="1">
    <mergeCell ref="A1:K1"/>
  </mergeCells>
  <pageMargins left="0.7" right="0.7" top="0.75" bottom="0.75" header="0.3" footer="0.3"/>
  <pageSetup paperSize="9"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</vt:lpstr>
    </vt:vector>
  </TitlesOfParts>
  <Company>BA Energy Solutions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Quiroga</dc:creator>
  <cp:lastModifiedBy>Mario Javier Quiroga</cp:lastModifiedBy>
  <cp:lastPrinted>2015-05-27T21:24:56Z</cp:lastPrinted>
  <dcterms:created xsi:type="dcterms:W3CDTF">2011-10-14T13:40:47Z</dcterms:created>
  <dcterms:modified xsi:type="dcterms:W3CDTF">2018-05-17T20:18:17Z</dcterms:modified>
</cp:coreProperties>
</file>