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Material\Bayesianas\"/>
    </mc:Choice>
  </mc:AlternateContent>
  <xr:revisionPtr revIDLastSave="0" documentId="13_ncr:1_{0D88E6F8-B81A-41A1-A014-3C795BCCEA33}" xr6:coauthVersionLast="44" xr6:coauthVersionMax="45" xr10:uidLastSave="{00000000-0000-0000-0000-000000000000}"/>
  <bookViews>
    <workbookView xWindow="-110" yWindow="-110" windowWidth="19420" windowHeight="11020" activeTab="1" xr2:uid="{00000000-000D-0000-FFFF-FFFF00000000}"/>
  </bookViews>
  <sheets>
    <sheet name="JuegaTenis" sheetId="3" r:id="rId1"/>
    <sheet name="Graficos" sheetId="5" r:id="rId2"/>
    <sheet name="Hoja2" sheetId="2" r:id="rId3"/>
    <sheet name="Hoj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3" l="1"/>
  <c r="M7" i="3"/>
  <c r="H7" i="3"/>
  <c r="L7" i="3"/>
  <c r="L20" i="3" l="1"/>
  <c r="L19" i="3"/>
  <c r="L18" i="3"/>
  <c r="L17" i="3"/>
  <c r="L16" i="3"/>
  <c r="L15" i="3"/>
  <c r="L14" i="3"/>
  <c r="L13" i="3"/>
  <c r="L12" i="3"/>
  <c r="L10" i="3"/>
  <c r="L8" i="3"/>
  <c r="L11" i="3"/>
  <c r="L9" i="3"/>
  <c r="H19" i="3" l="1"/>
  <c r="H17" i="3"/>
  <c r="H15" i="3"/>
  <c r="H13" i="3"/>
  <c r="H11" i="3"/>
  <c r="H9" i="3"/>
  <c r="M13" i="3" l="1"/>
  <c r="N13" i="3" s="1"/>
  <c r="M14" i="3"/>
  <c r="M17" i="3"/>
  <c r="M18" i="3"/>
  <c r="N20" i="3" s="1"/>
  <c r="M8" i="3"/>
  <c r="M16" i="3"/>
  <c r="N14" i="3" s="1"/>
  <c r="O14" i="3" s="1"/>
  <c r="M15" i="3"/>
  <c r="M10" i="3"/>
  <c r="M9" i="3"/>
  <c r="M11" i="3"/>
  <c r="M12" i="3"/>
  <c r="M19" i="3"/>
  <c r="M20" i="3"/>
  <c r="O20" i="3"/>
  <c r="N15" i="3"/>
  <c r="O15" i="3" s="1"/>
  <c r="N9" i="3"/>
  <c r="O9" i="3" s="1"/>
  <c r="E4" i="2"/>
  <c r="F4" i="2"/>
  <c r="E7" i="2"/>
  <c r="F7" i="2" s="1"/>
  <c r="E6" i="2"/>
  <c r="E5" i="2"/>
  <c r="F5" i="2" s="1"/>
  <c r="E3" i="2"/>
  <c r="E2" i="2"/>
  <c r="C6" i="2"/>
  <c r="F6" i="2" s="1"/>
  <c r="C4" i="2"/>
  <c r="C2" i="2"/>
  <c r="N12" i="3" l="1"/>
  <c r="O12" i="3" s="1"/>
  <c r="F2" i="2"/>
  <c r="G2" i="2" s="1"/>
  <c r="H2" i="2" s="1"/>
  <c r="F3" i="2"/>
  <c r="N8" i="3"/>
  <c r="O8" i="3" s="1"/>
  <c r="N11" i="3"/>
  <c r="O11" i="3" s="1"/>
  <c r="N10" i="3"/>
  <c r="O10" i="3" s="1"/>
  <c r="N18" i="3"/>
  <c r="O18" i="3" s="1"/>
  <c r="O7" i="3"/>
  <c r="N17" i="3"/>
  <c r="O17" i="3" s="1"/>
  <c r="N19" i="3"/>
  <c r="O19" i="3" s="1"/>
  <c r="N16" i="3"/>
  <c r="O16" i="3" s="1"/>
  <c r="O13" i="3" l="1"/>
</calcChain>
</file>

<file path=xl/sharedStrings.xml><?xml version="1.0" encoding="utf-8"?>
<sst xmlns="http://schemas.openxmlformats.org/spreadsheetml/2006/main" count="171" uniqueCount="31">
  <si>
    <t>Estado</t>
  </si>
  <si>
    <t>Humedad</t>
  </si>
  <si>
    <t>Viento</t>
  </si>
  <si>
    <t>JuegaTenis</t>
  </si>
  <si>
    <t>Soledado</t>
  </si>
  <si>
    <t>Alta</t>
  </si>
  <si>
    <t>Fuerte</t>
  </si>
  <si>
    <t>No</t>
  </si>
  <si>
    <t>Lluvia</t>
  </si>
  <si>
    <t>Nublado</t>
  </si>
  <si>
    <t>Normal</t>
  </si>
  <si>
    <t>Leve</t>
  </si>
  <si>
    <t>Si</t>
  </si>
  <si>
    <t>Soleado</t>
  </si>
  <si>
    <t>Caja 1</t>
  </si>
  <si>
    <t>Caja 2</t>
  </si>
  <si>
    <t>Caja 3</t>
  </si>
  <si>
    <t>Fundida</t>
  </si>
  <si>
    <t>Variables</t>
  </si>
  <si>
    <t>Regla Bayes</t>
  </si>
  <si>
    <t>Numerador</t>
  </si>
  <si>
    <t>Denominador</t>
  </si>
  <si>
    <t>Resultado</t>
  </si>
  <si>
    <t>Probabilidad Apriori</t>
  </si>
  <si>
    <t>Maxima Verosimilitud</t>
  </si>
  <si>
    <t>Maquina</t>
  </si>
  <si>
    <t>Defectuoso</t>
  </si>
  <si>
    <t>No Defectuoso</t>
  </si>
  <si>
    <t>Prob. A priori</t>
  </si>
  <si>
    <t>Max. Verosim.</t>
  </si>
  <si>
    <t>A priori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</si>
</sst>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2" fontId="2" fillId="2" borderId="1" xfId="0" applyNumberFormat="1" applyFont="1" applyFill="1" applyBorder="1"/>
    <xf numFmtId="2" fontId="2" fillId="6" borderId="1" xfId="0" applyNumberFormat="1" applyFont="1" applyFill="1" applyBorder="1"/>
    <xf numFmtId="2" fontId="2" fillId="4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0" borderId="0" xfId="0" applyAlignment="1">
      <alignment horizontal="right"/>
    </xf>
    <xf numFmtId="2" fontId="5" fillId="2" borderId="1" xfId="0" applyNumberFormat="1" applyFont="1" applyFill="1" applyBorder="1"/>
    <xf numFmtId="2" fontId="6" fillId="2" borderId="1" xfId="0" applyNumberFormat="1" applyFont="1" applyFill="1" applyBorder="1"/>
    <xf numFmtId="2" fontId="5" fillId="6" borderId="1" xfId="0" applyNumberFormat="1" applyFont="1" applyFill="1" applyBorder="1"/>
    <xf numFmtId="2" fontId="6" fillId="6" borderId="1" xfId="0" applyNumberFormat="1" applyFont="1" applyFill="1" applyBorder="1"/>
    <xf numFmtId="2" fontId="5" fillId="4" borderId="1" xfId="0" applyNumberFormat="1" applyFont="1" applyFill="1" applyBorder="1"/>
    <xf numFmtId="2" fontId="3" fillId="4" borderId="1" xfId="0" applyNumberFormat="1" applyFont="1" applyFill="1" applyBorder="1"/>
    <xf numFmtId="2" fontId="7" fillId="2" borderId="1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2" borderId="0" xfId="0" applyNumberFormat="1" applyFont="1" applyFill="1"/>
    <xf numFmtId="0" fontId="4" fillId="0" borderId="0" xfId="0" applyFont="1" applyAlignment="1">
      <alignment horizontal="center"/>
    </xf>
    <xf numFmtId="0" fontId="0" fillId="8" borderId="0" xfId="0" applyFill="1"/>
    <xf numFmtId="2" fontId="4" fillId="8" borderId="0" xfId="0" applyNumberFormat="1" applyFont="1" applyFill="1"/>
    <xf numFmtId="0" fontId="0" fillId="2" borderId="0" xfId="0" applyFill="1"/>
    <xf numFmtId="0" fontId="0" fillId="4" borderId="0" xfId="0" applyFill="1"/>
    <xf numFmtId="2" fontId="4" fillId="4" borderId="0" xfId="0" applyNumberFormat="1" applyFont="1" applyFill="1"/>
    <xf numFmtId="0" fontId="0" fillId="8" borderId="0" xfId="0" applyFill="1" applyAlignment="1">
      <alignment horizontal="center"/>
    </xf>
    <xf numFmtId="2" fontId="0" fillId="2" borderId="0" xfId="0" applyNumberFormat="1" applyFont="1" applyFill="1" applyAlignment="1">
      <alignment horizontal="center"/>
    </xf>
    <xf numFmtId="2" fontId="0" fillId="4" borderId="0" xfId="0" applyNumberFormat="1" applyFont="1" applyFill="1" applyAlignment="1">
      <alignment horizontal="center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Graficos!$I$1</c:f>
              <c:strCache>
                <c:ptCount val="1"/>
                <c:pt idx="0">
                  <c:v>A priori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Graficos!$H$2:$H$4</c:f>
              <c:strCache>
                <c:ptCount val="3"/>
                <c:pt idx="0">
                  <c:v>Soleado</c:v>
                </c:pt>
                <c:pt idx="1">
                  <c:v>Lluvia</c:v>
                </c:pt>
                <c:pt idx="2">
                  <c:v>Nublado</c:v>
                </c:pt>
              </c:strCache>
            </c:strRef>
          </c:cat>
          <c:val>
            <c:numRef>
              <c:f>Graficos!$I$2:$I$4</c:f>
              <c:numCache>
                <c:formatCode>0.00</c:formatCode>
                <c:ptCount val="3"/>
                <c:pt idx="0">
                  <c:v>0.36</c:v>
                </c:pt>
                <c:pt idx="1">
                  <c:v>0.36</c:v>
                </c:pt>
                <c:pt idx="2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B-4DA1-8C4A-B1A5CFED642F}"/>
            </c:ext>
          </c:extLst>
        </c:ser>
        <c:ser>
          <c:idx val="1"/>
          <c:order val="1"/>
          <c:tx>
            <c:strRef>
              <c:f>Graficos!$J$1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Graficos!$H$2:$H$4</c:f>
              <c:strCache>
                <c:ptCount val="3"/>
                <c:pt idx="0">
                  <c:v>Soleado</c:v>
                </c:pt>
                <c:pt idx="1">
                  <c:v>Lluvia</c:v>
                </c:pt>
                <c:pt idx="2">
                  <c:v>Nublado</c:v>
                </c:pt>
              </c:strCache>
            </c:strRef>
          </c:cat>
          <c:val>
            <c:numRef>
              <c:f>Graficos!$J$2:$J$4</c:f>
              <c:numCache>
                <c:formatCode>0.00</c:formatCode>
                <c:ptCount val="3"/>
                <c:pt idx="0">
                  <c:v>0.22</c:v>
                </c:pt>
                <c:pt idx="1">
                  <c:v>0.43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B-4DA1-8C4A-B1A5CFED642F}"/>
            </c:ext>
          </c:extLst>
        </c:ser>
        <c:ser>
          <c:idx val="2"/>
          <c:order val="2"/>
          <c:tx>
            <c:strRef>
              <c:f>Graficos!$K$1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Graficos!$H$2:$H$4</c:f>
              <c:strCache>
                <c:ptCount val="3"/>
                <c:pt idx="0">
                  <c:v>Soleado</c:v>
                </c:pt>
                <c:pt idx="1">
                  <c:v>Lluvia</c:v>
                </c:pt>
                <c:pt idx="2">
                  <c:v>Nublado</c:v>
                </c:pt>
              </c:strCache>
            </c:strRef>
          </c:cat>
          <c:val>
            <c:numRef>
              <c:f>Graficos!$K$2:$K$4</c:f>
              <c:numCache>
                <c:formatCode>0.00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B-4DA1-8C4A-B1A5CFED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697456"/>
        <c:axId val="444242048"/>
      </c:barChart>
      <c:catAx>
        <c:axId val="30169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242048"/>
        <c:crosses val="autoZero"/>
        <c:auto val="1"/>
        <c:lblAlgn val="ctr"/>
        <c:lblOffset val="100"/>
        <c:noMultiLvlLbl val="0"/>
      </c:catAx>
      <c:valAx>
        <c:axId val="44424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169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16708333333333336"/>
          <c:w val="0.88396062992125979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Graficos!$I$7</c:f>
              <c:strCache>
                <c:ptCount val="1"/>
                <c:pt idx="0">
                  <c:v>A priori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95-4D12-BF52-49583151B1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Graficos!$H$8:$H$9</c:f>
              <c:strCache>
                <c:ptCount val="2"/>
                <c:pt idx="0">
                  <c:v>Alta</c:v>
                </c:pt>
                <c:pt idx="1">
                  <c:v>Normal</c:v>
                </c:pt>
              </c:strCache>
            </c:strRef>
          </c:cat>
          <c:val>
            <c:numRef>
              <c:f>Graficos!$I$8:$I$9</c:f>
              <c:numCache>
                <c:formatCode>0.00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8-4B0C-845C-EB21F22C79B6}"/>
            </c:ext>
          </c:extLst>
        </c:ser>
        <c:ser>
          <c:idx val="1"/>
          <c:order val="1"/>
          <c:tx>
            <c:strRef>
              <c:f>Graficos!$J$7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Graficos!$H$8:$H$9</c:f>
              <c:strCache>
                <c:ptCount val="2"/>
                <c:pt idx="0">
                  <c:v>Alta</c:v>
                </c:pt>
                <c:pt idx="1">
                  <c:v>Normal</c:v>
                </c:pt>
              </c:strCache>
            </c:strRef>
          </c:cat>
          <c:val>
            <c:numRef>
              <c:f>Graficos!$J$8:$J$9</c:f>
              <c:numCache>
                <c:formatCode>0.00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8-4B0C-845C-EB21F22C79B6}"/>
            </c:ext>
          </c:extLst>
        </c:ser>
        <c:ser>
          <c:idx val="2"/>
          <c:order val="2"/>
          <c:tx>
            <c:strRef>
              <c:f>Graficos!$K$7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Graficos!$H$8:$H$9</c:f>
              <c:strCache>
                <c:ptCount val="2"/>
                <c:pt idx="0">
                  <c:v>Alta</c:v>
                </c:pt>
                <c:pt idx="1">
                  <c:v>Normal</c:v>
                </c:pt>
              </c:strCache>
            </c:strRef>
          </c:cat>
          <c:val>
            <c:numRef>
              <c:f>Graficos!$K$8:$K$9</c:f>
              <c:numCache>
                <c:formatCode>0.00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F8-4B0C-845C-EB21F22C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928608"/>
        <c:axId val="508929264"/>
      </c:barChart>
      <c:catAx>
        <c:axId val="5089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8929264"/>
        <c:crosses val="autoZero"/>
        <c:auto val="1"/>
        <c:lblAlgn val="ctr"/>
        <c:lblOffset val="100"/>
        <c:noMultiLvlLbl val="0"/>
      </c:catAx>
      <c:valAx>
        <c:axId val="50892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0892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Graficos!$I$12</c:f>
              <c:strCache>
                <c:ptCount val="1"/>
                <c:pt idx="0">
                  <c:v>A priori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Graficos!$H$13:$H$14</c:f>
              <c:strCache>
                <c:ptCount val="2"/>
                <c:pt idx="0">
                  <c:v>Fuerte</c:v>
                </c:pt>
                <c:pt idx="1">
                  <c:v>Leve</c:v>
                </c:pt>
              </c:strCache>
            </c:strRef>
          </c:cat>
          <c:val>
            <c:numRef>
              <c:f>Graficos!$I$13:$I$14</c:f>
              <c:numCache>
                <c:formatCode>0.00</c:formatCode>
                <c:ptCount val="2"/>
                <c:pt idx="0">
                  <c:v>0.43</c:v>
                </c:pt>
                <c:pt idx="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F-4EE1-B73F-BA36F64F78EA}"/>
            </c:ext>
          </c:extLst>
        </c:ser>
        <c:ser>
          <c:idx val="1"/>
          <c:order val="1"/>
          <c:tx>
            <c:strRef>
              <c:f>Graficos!$J$12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Graficos!$H$13:$H$14</c:f>
              <c:strCache>
                <c:ptCount val="2"/>
                <c:pt idx="0">
                  <c:v>Fuerte</c:v>
                </c:pt>
                <c:pt idx="1">
                  <c:v>Leve</c:v>
                </c:pt>
              </c:strCache>
            </c:strRef>
          </c:cat>
          <c:val>
            <c:numRef>
              <c:f>Graficos!$J$13:$J$14</c:f>
              <c:numCache>
                <c:formatCode>0.00</c:formatCode>
                <c:ptCount val="2"/>
                <c:pt idx="0">
                  <c:v>0.33</c:v>
                </c:pt>
                <c:pt idx="1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F-4EE1-B73F-BA36F64F78EA}"/>
            </c:ext>
          </c:extLst>
        </c:ser>
        <c:ser>
          <c:idx val="2"/>
          <c:order val="2"/>
          <c:tx>
            <c:strRef>
              <c:f>Graficos!$K$12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Graficos!$H$13:$H$14</c:f>
              <c:strCache>
                <c:ptCount val="2"/>
                <c:pt idx="0">
                  <c:v>Fuerte</c:v>
                </c:pt>
                <c:pt idx="1">
                  <c:v>Leve</c:v>
                </c:pt>
              </c:strCache>
            </c:strRef>
          </c:cat>
          <c:val>
            <c:numRef>
              <c:f>Graficos!$K$13:$K$14</c:f>
              <c:numCache>
                <c:formatCode>0.00</c:formatCode>
                <c:ptCount val="2"/>
                <c:pt idx="0">
                  <c:v>0.43</c:v>
                </c:pt>
                <c:pt idx="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F-4EE1-B73F-BA36F64F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998280"/>
        <c:axId val="452995000"/>
      </c:barChart>
      <c:catAx>
        <c:axId val="452998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995000"/>
        <c:crosses val="autoZero"/>
        <c:auto val="1"/>
        <c:lblAlgn val="ctr"/>
        <c:lblOffset val="100"/>
        <c:noMultiLvlLbl val="0"/>
      </c:catAx>
      <c:valAx>
        <c:axId val="45299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52998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28986</xdr:colOff>
      <xdr:row>17</xdr:row>
      <xdr:rowOff>66136</xdr:rowOff>
    </xdr:from>
    <xdr:to>
      <xdr:col>12</xdr:col>
      <xdr:colOff>448086</xdr:colOff>
      <xdr:row>34</xdr:row>
      <xdr:rowOff>136243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9B4AD-F3A1-4F43-B9A3-A00AD998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323624</xdr:colOff>
      <xdr:row>16</xdr:row>
      <xdr:rowOff>90213</xdr:rowOff>
    </xdr:from>
    <xdr:to>
      <xdr:col>19</xdr:col>
      <xdr:colOff>590175</xdr:colOff>
      <xdr:row>33</xdr:row>
      <xdr:rowOff>119530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9A95765-DA38-4A58-9550-B9A933C1C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47364</xdr:colOff>
      <xdr:row>0</xdr:row>
      <xdr:rowOff>94056</xdr:rowOff>
    </xdr:from>
    <xdr:to>
      <xdr:col>18</xdr:col>
      <xdr:colOff>44077</xdr:colOff>
      <xdr:row>15</xdr:row>
      <xdr:rowOff>94056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E9EC7A-00ED-4B0C-8BE7-2340D206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0"/>
  <sheetViews>
    <sheetView topLeftCell="B1" workbookViewId="0">
      <selection activeCell="L12" sqref="L12"/>
    </sheetView>
  </sheetViews>
  <sheetFormatPr baseColWidth="10" defaultRowHeight="14.5" x14ac:dyDescent="0.35"/>
  <cols>
    <col min="6" max="6" width="11.453125" style="13"/>
    <col min="7" max="7" width="13.81640625" bestFit="1" customWidth="1"/>
    <col min="8" max="8" width="13" customWidth="1"/>
    <col min="9" max="9" width="5.54296875" customWidth="1"/>
    <col min="10" max="10" width="5.453125" customWidth="1"/>
    <col min="11" max="11" width="9" customWidth="1"/>
    <col min="12" max="12" width="13.453125" customWidth="1"/>
    <col min="14" max="14" width="15" customWidth="1"/>
  </cols>
  <sheetData>
    <row r="3" spans="1:17" x14ac:dyDescent="0.35">
      <c r="A3" s="1" t="s">
        <v>0</v>
      </c>
      <c r="B3" s="1" t="s">
        <v>1</v>
      </c>
      <c r="C3" s="1" t="s">
        <v>2</v>
      </c>
      <c r="D3" s="1" t="s">
        <v>3</v>
      </c>
      <c r="F3" s="68" t="s">
        <v>18</v>
      </c>
      <c r="G3" s="15"/>
      <c r="H3" s="67" t="s">
        <v>23</v>
      </c>
      <c r="I3" s="16"/>
      <c r="J3" s="15"/>
      <c r="K3" s="15"/>
      <c r="L3" s="15"/>
      <c r="M3" s="15"/>
      <c r="N3" s="15"/>
      <c r="O3" s="15"/>
    </row>
    <row r="4" spans="1:17" x14ac:dyDescent="0.35">
      <c r="A4" s="2" t="s">
        <v>8</v>
      </c>
      <c r="B4" s="2" t="s">
        <v>5</v>
      </c>
      <c r="C4" s="2" t="s">
        <v>6</v>
      </c>
      <c r="D4" s="2" t="s">
        <v>12</v>
      </c>
      <c r="F4" s="69"/>
      <c r="G4" s="15"/>
      <c r="H4" s="67"/>
      <c r="I4" s="16"/>
      <c r="J4" s="15"/>
      <c r="K4" s="15"/>
      <c r="L4" s="15"/>
      <c r="M4" s="15"/>
      <c r="N4" s="15"/>
      <c r="O4" s="15"/>
    </row>
    <row r="5" spans="1:17" x14ac:dyDescent="0.35">
      <c r="A5" s="2" t="s">
        <v>8</v>
      </c>
      <c r="B5" s="2" t="s">
        <v>10</v>
      </c>
      <c r="C5" s="2" t="s">
        <v>6</v>
      </c>
      <c r="D5" s="2" t="s">
        <v>7</v>
      </c>
      <c r="F5" s="14" t="s">
        <v>3</v>
      </c>
      <c r="G5" s="12" t="s">
        <v>12</v>
      </c>
      <c r="H5" s="12">
        <v>0.71</v>
      </c>
      <c r="I5" s="12">
        <v>10</v>
      </c>
      <c r="J5" s="12"/>
      <c r="K5" s="12"/>
      <c r="L5" s="71" t="s">
        <v>24</v>
      </c>
      <c r="M5" s="70" t="s">
        <v>19</v>
      </c>
      <c r="N5" s="70"/>
      <c r="O5" s="70"/>
    </row>
    <row r="6" spans="1:17" x14ac:dyDescent="0.35">
      <c r="A6" s="2" t="s">
        <v>9</v>
      </c>
      <c r="B6" s="2" t="s">
        <v>5</v>
      </c>
      <c r="C6" s="2" t="s">
        <v>6</v>
      </c>
      <c r="D6" s="2" t="s">
        <v>12</v>
      </c>
      <c r="F6" s="14"/>
      <c r="G6" s="12" t="s">
        <v>7</v>
      </c>
      <c r="H6" s="12">
        <v>0.28999999999999998</v>
      </c>
      <c r="I6" s="12">
        <v>4</v>
      </c>
      <c r="J6" s="12"/>
      <c r="K6" s="12"/>
      <c r="L6" s="72"/>
      <c r="M6" s="29" t="s">
        <v>20</v>
      </c>
      <c r="N6" s="29" t="s">
        <v>21</v>
      </c>
      <c r="O6" s="29" t="s">
        <v>22</v>
      </c>
    </row>
    <row r="7" spans="1:17" x14ac:dyDescent="0.35">
      <c r="A7" s="2" t="s">
        <v>9</v>
      </c>
      <c r="B7" s="2" t="s">
        <v>10</v>
      </c>
      <c r="C7" s="2" t="s">
        <v>6</v>
      </c>
      <c r="D7" s="2" t="s">
        <v>12</v>
      </c>
      <c r="F7" s="20" t="s">
        <v>0</v>
      </c>
      <c r="G7" s="9" t="s">
        <v>13</v>
      </c>
      <c r="H7" s="21">
        <f>5/14</f>
        <v>0.35714285714285715</v>
      </c>
      <c r="I7" s="32">
        <v>5</v>
      </c>
      <c r="J7" s="46" t="s">
        <v>12</v>
      </c>
      <c r="K7" s="9">
        <v>2</v>
      </c>
      <c r="L7" s="43">
        <f>K7/$I$5</f>
        <v>0.2</v>
      </c>
      <c r="M7" s="17">
        <f>H7*L7</f>
        <v>7.1428571428571438E-2</v>
      </c>
      <c r="N7" s="17">
        <f>SUM(M7,M9,M11)</f>
        <v>0.32857142857142857</v>
      </c>
      <c r="O7" s="37">
        <f t="shared" ref="O7:O20" si="0">M7/N7</f>
        <v>0.21739130434782611</v>
      </c>
    </row>
    <row r="8" spans="1:17" x14ac:dyDescent="0.35">
      <c r="A8" s="2" t="s">
        <v>4</v>
      </c>
      <c r="B8" s="2" t="s">
        <v>5</v>
      </c>
      <c r="C8" s="2" t="s">
        <v>6</v>
      </c>
      <c r="D8" s="2" t="s">
        <v>7</v>
      </c>
      <c r="F8" s="20"/>
      <c r="G8" s="9"/>
      <c r="H8" s="9"/>
      <c r="I8" s="9"/>
      <c r="J8" s="46" t="s">
        <v>7</v>
      </c>
      <c r="K8" s="9">
        <v>3</v>
      </c>
      <c r="L8" s="43">
        <f>K8/$I$6</f>
        <v>0.75</v>
      </c>
      <c r="M8" s="17">
        <f>H7*L8</f>
        <v>0.26785714285714285</v>
      </c>
      <c r="N8" s="17">
        <f>SUM(M8,M10,M12)</f>
        <v>0.35714285714285715</v>
      </c>
      <c r="O8" s="38">
        <f t="shared" si="0"/>
        <v>0.75</v>
      </c>
    </row>
    <row r="9" spans="1:17" x14ac:dyDescent="0.35">
      <c r="A9" s="2" t="s">
        <v>4</v>
      </c>
      <c r="B9" s="2" t="s">
        <v>10</v>
      </c>
      <c r="C9" s="2" t="s">
        <v>6</v>
      </c>
      <c r="D9" s="2" t="s">
        <v>12</v>
      </c>
      <c r="F9" s="20"/>
      <c r="G9" s="9" t="s">
        <v>8</v>
      </c>
      <c r="H9" s="21">
        <f>5/14</f>
        <v>0.35714285714285715</v>
      </c>
      <c r="I9" s="32">
        <v>5</v>
      </c>
      <c r="J9" s="46" t="s">
        <v>12</v>
      </c>
      <c r="K9" s="9">
        <v>4</v>
      </c>
      <c r="L9" s="43">
        <f>K9/$I$5</f>
        <v>0.4</v>
      </c>
      <c r="M9" s="17">
        <f t="shared" ref="M9:M19" si="1">H9*L9</f>
        <v>0.14285714285714288</v>
      </c>
      <c r="N9" s="17">
        <f>SUM(M7,M9,M11)</f>
        <v>0.32857142857142857</v>
      </c>
      <c r="O9" s="37">
        <f t="shared" si="0"/>
        <v>0.43478260869565222</v>
      </c>
      <c r="Q9" s="4"/>
    </row>
    <row r="10" spans="1:17" x14ac:dyDescent="0.35">
      <c r="A10" s="2" t="s">
        <v>8</v>
      </c>
      <c r="B10" s="2" t="s">
        <v>5</v>
      </c>
      <c r="C10" s="2" t="s">
        <v>11</v>
      </c>
      <c r="D10" s="2" t="s">
        <v>12</v>
      </c>
      <c r="F10" s="20"/>
      <c r="G10" s="9"/>
      <c r="H10" s="9"/>
      <c r="I10" s="9"/>
      <c r="J10" s="46" t="s">
        <v>7</v>
      </c>
      <c r="K10" s="9">
        <v>1</v>
      </c>
      <c r="L10" s="43">
        <f>K10/$I$6</f>
        <v>0.25</v>
      </c>
      <c r="M10" s="17">
        <f>H9*L10</f>
        <v>8.9285714285714288E-2</v>
      </c>
      <c r="N10" s="17">
        <f>SUM(M8,M10,M12)</f>
        <v>0.35714285714285715</v>
      </c>
      <c r="O10" s="38">
        <f t="shared" si="0"/>
        <v>0.25</v>
      </c>
    </row>
    <row r="11" spans="1:17" x14ac:dyDescent="0.35">
      <c r="A11" s="2" t="s">
        <v>8</v>
      </c>
      <c r="B11" s="2" t="s">
        <v>10</v>
      </c>
      <c r="C11" s="2" t="s">
        <v>11</v>
      </c>
      <c r="D11" s="2" t="s">
        <v>12</v>
      </c>
      <c r="F11" s="20"/>
      <c r="G11" s="9" t="s">
        <v>9</v>
      </c>
      <c r="H11" s="21">
        <f>4/14</f>
        <v>0.2857142857142857</v>
      </c>
      <c r="I11" s="32">
        <v>4</v>
      </c>
      <c r="J11" s="46" t="s">
        <v>12</v>
      </c>
      <c r="K11" s="9">
        <v>4</v>
      </c>
      <c r="L11" s="43">
        <f>K11/$I$5</f>
        <v>0.4</v>
      </c>
      <c r="M11" s="17">
        <f t="shared" si="1"/>
        <v>0.11428571428571428</v>
      </c>
      <c r="N11" s="17">
        <f>SUM(M7,M9,M11)</f>
        <v>0.32857142857142857</v>
      </c>
      <c r="O11" s="37">
        <f t="shared" si="0"/>
        <v>0.34782608695652173</v>
      </c>
    </row>
    <row r="12" spans="1:17" x14ac:dyDescent="0.35">
      <c r="A12" s="2" t="s">
        <v>8</v>
      </c>
      <c r="B12" s="2" t="s">
        <v>10</v>
      </c>
      <c r="C12" s="2" t="s">
        <v>11</v>
      </c>
      <c r="D12" s="2" t="s">
        <v>12</v>
      </c>
      <c r="F12" s="20"/>
      <c r="G12" s="9"/>
      <c r="H12" s="9"/>
      <c r="I12" s="9"/>
      <c r="J12" s="46" t="s">
        <v>7</v>
      </c>
      <c r="K12" s="9">
        <v>0</v>
      </c>
      <c r="L12" s="43">
        <f>K12/$I$6</f>
        <v>0</v>
      </c>
      <c r="M12" s="17">
        <f>H11*L12</f>
        <v>0</v>
      </c>
      <c r="N12" s="17">
        <f>SUM(M8,M10,M12)</f>
        <v>0.35714285714285715</v>
      </c>
      <c r="O12" s="38">
        <f t="shared" si="0"/>
        <v>0</v>
      </c>
    </row>
    <row r="13" spans="1:17" x14ac:dyDescent="0.35">
      <c r="A13" s="2" t="s">
        <v>9</v>
      </c>
      <c r="B13" s="2" t="s">
        <v>5</v>
      </c>
      <c r="C13" s="2" t="s">
        <v>11</v>
      </c>
      <c r="D13" s="2" t="s">
        <v>12</v>
      </c>
      <c r="F13" s="22" t="s">
        <v>1</v>
      </c>
      <c r="G13" s="23" t="s">
        <v>5</v>
      </c>
      <c r="H13" s="24">
        <f>7/14</f>
        <v>0.5</v>
      </c>
      <c r="I13" s="31">
        <v>7</v>
      </c>
      <c r="J13" s="47" t="s">
        <v>12</v>
      </c>
      <c r="K13" s="23">
        <v>4</v>
      </c>
      <c r="L13" s="44">
        <f t="shared" ref="L13" si="2">K13/$I$5</f>
        <v>0.4</v>
      </c>
      <c r="M13" s="18">
        <f t="shared" si="1"/>
        <v>0.2</v>
      </c>
      <c r="N13" s="18">
        <f>SUM(M13,M15)</f>
        <v>0.5</v>
      </c>
      <c r="O13" s="39">
        <f t="shared" si="0"/>
        <v>0.4</v>
      </c>
    </row>
    <row r="14" spans="1:17" x14ac:dyDescent="0.35">
      <c r="A14" s="2" t="s">
        <v>9</v>
      </c>
      <c r="B14" s="2" t="s">
        <v>10</v>
      </c>
      <c r="C14" s="2" t="s">
        <v>11</v>
      </c>
      <c r="D14" s="2" t="s">
        <v>12</v>
      </c>
      <c r="F14" s="22"/>
      <c r="G14" s="23"/>
      <c r="H14" s="23"/>
      <c r="I14" s="23"/>
      <c r="J14" s="47" t="s">
        <v>7</v>
      </c>
      <c r="K14" s="23">
        <v>3</v>
      </c>
      <c r="L14" s="44">
        <f t="shared" ref="L14" si="3">K14/$I$6</f>
        <v>0.75</v>
      </c>
      <c r="M14" s="18">
        <f>H13*L14</f>
        <v>0.375</v>
      </c>
      <c r="N14" s="18">
        <f>SUM(M14,M16)</f>
        <v>0.5</v>
      </c>
      <c r="O14" s="40">
        <f t="shared" si="0"/>
        <v>0.75</v>
      </c>
    </row>
    <row r="15" spans="1:17" x14ac:dyDescent="0.35">
      <c r="A15" s="2" t="s">
        <v>4</v>
      </c>
      <c r="B15" s="2" t="s">
        <v>5</v>
      </c>
      <c r="C15" s="2" t="s">
        <v>11</v>
      </c>
      <c r="D15" s="2" t="s">
        <v>7</v>
      </c>
      <c r="F15" s="22"/>
      <c r="G15" s="23" t="s">
        <v>10</v>
      </c>
      <c r="H15" s="24">
        <f>7/14</f>
        <v>0.5</v>
      </c>
      <c r="I15" s="31">
        <v>7</v>
      </c>
      <c r="J15" s="47" t="s">
        <v>12</v>
      </c>
      <c r="K15" s="23">
        <v>6</v>
      </c>
      <c r="L15" s="44">
        <f t="shared" ref="L15" si="4">K15/$I$5</f>
        <v>0.6</v>
      </c>
      <c r="M15" s="18">
        <f t="shared" si="1"/>
        <v>0.3</v>
      </c>
      <c r="N15" s="18">
        <f>SUM(M13,M15)</f>
        <v>0.5</v>
      </c>
      <c r="O15" s="39">
        <f t="shared" si="0"/>
        <v>0.6</v>
      </c>
    </row>
    <row r="16" spans="1:17" x14ac:dyDescent="0.35">
      <c r="A16" s="2" t="s">
        <v>4</v>
      </c>
      <c r="B16" s="2" t="s">
        <v>5</v>
      </c>
      <c r="C16" s="2" t="s">
        <v>11</v>
      </c>
      <c r="D16" s="2" t="s">
        <v>7</v>
      </c>
      <c r="F16" s="22"/>
      <c r="G16" s="23"/>
      <c r="H16" s="23"/>
      <c r="I16" s="23"/>
      <c r="J16" s="47" t="s">
        <v>7</v>
      </c>
      <c r="K16" s="23">
        <v>1</v>
      </c>
      <c r="L16" s="44">
        <f t="shared" ref="L16" si="5">K16/$I$6</f>
        <v>0.25</v>
      </c>
      <c r="M16" s="18">
        <f>H15*L16</f>
        <v>0.125</v>
      </c>
      <c r="N16" s="18">
        <f>SUM(M14,M16)</f>
        <v>0.5</v>
      </c>
      <c r="O16" s="40">
        <f t="shared" si="0"/>
        <v>0.25</v>
      </c>
    </row>
    <row r="17" spans="1:15" x14ac:dyDescent="0.35">
      <c r="A17" s="2" t="s">
        <v>4</v>
      </c>
      <c r="B17" s="2" t="s">
        <v>10</v>
      </c>
      <c r="C17" s="2" t="s">
        <v>11</v>
      </c>
      <c r="D17" s="2" t="s">
        <v>12</v>
      </c>
      <c r="F17" s="25" t="s">
        <v>2</v>
      </c>
      <c r="G17" s="26" t="s">
        <v>6</v>
      </c>
      <c r="H17" s="27">
        <f>6/14</f>
        <v>0.42857142857142855</v>
      </c>
      <c r="I17" s="30">
        <v>6</v>
      </c>
      <c r="J17" s="48" t="s">
        <v>12</v>
      </c>
      <c r="K17" s="26">
        <v>4</v>
      </c>
      <c r="L17" s="45">
        <f t="shared" ref="L17" si="6">K17/$I$5</f>
        <v>0.4</v>
      </c>
      <c r="M17" s="19">
        <f t="shared" si="1"/>
        <v>0.17142857142857143</v>
      </c>
      <c r="N17" s="19">
        <f>SUM(M17,M19)</f>
        <v>0.51428571428571423</v>
      </c>
      <c r="O17" s="41">
        <f t="shared" si="0"/>
        <v>0.33333333333333337</v>
      </c>
    </row>
    <row r="18" spans="1:15" x14ac:dyDescent="0.35">
      <c r="F18" s="25"/>
      <c r="G18" s="26"/>
      <c r="H18" s="26"/>
      <c r="I18" s="26"/>
      <c r="J18" s="48" t="s">
        <v>7</v>
      </c>
      <c r="K18" s="26">
        <v>2</v>
      </c>
      <c r="L18" s="45">
        <f t="shared" ref="L18" si="7">K18/$I$6</f>
        <v>0.5</v>
      </c>
      <c r="M18" s="19">
        <f>H17*L18</f>
        <v>0.21428571428571427</v>
      </c>
      <c r="N18" s="19">
        <f>SUM(M18,M20)</f>
        <v>0.5</v>
      </c>
      <c r="O18" s="42">
        <f t="shared" si="0"/>
        <v>0.42857142857142855</v>
      </c>
    </row>
    <row r="19" spans="1:15" x14ac:dyDescent="0.35">
      <c r="F19" s="25"/>
      <c r="G19" s="26" t="s">
        <v>11</v>
      </c>
      <c r="H19" s="27">
        <f>8/14</f>
        <v>0.5714285714285714</v>
      </c>
      <c r="I19" s="30">
        <v>8</v>
      </c>
      <c r="J19" s="48" t="s">
        <v>12</v>
      </c>
      <c r="K19" s="26">
        <v>6</v>
      </c>
      <c r="L19" s="45">
        <f t="shared" ref="L19" si="8">K19/$I$5</f>
        <v>0.6</v>
      </c>
      <c r="M19" s="19">
        <f t="shared" si="1"/>
        <v>0.3428571428571428</v>
      </c>
      <c r="N19" s="19">
        <f>SUM(M17,M19)</f>
        <v>0.51428571428571423</v>
      </c>
      <c r="O19" s="41">
        <f t="shared" si="0"/>
        <v>0.66666666666666663</v>
      </c>
    </row>
    <row r="20" spans="1:15" x14ac:dyDescent="0.35">
      <c r="F20" s="28"/>
      <c r="G20" s="26"/>
      <c r="H20" s="26"/>
      <c r="I20" s="26"/>
      <c r="J20" s="48" t="s">
        <v>7</v>
      </c>
      <c r="K20" s="26">
        <v>2</v>
      </c>
      <c r="L20" s="45">
        <f t="shared" ref="L20" si="9">K20/$I$6</f>
        <v>0.5</v>
      </c>
      <c r="M20" s="19">
        <f>H19*L20</f>
        <v>0.2857142857142857</v>
      </c>
      <c r="N20" s="19">
        <f>SUM(M18,M20)</f>
        <v>0.5</v>
      </c>
      <c r="O20" s="42">
        <f t="shared" si="0"/>
        <v>0.5714285714285714</v>
      </c>
    </row>
    <row r="25" spans="1:15" x14ac:dyDescent="0.35">
      <c r="F25" s="33" t="s">
        <v>25</v>
      </c>
      <c r="G25" s="35">
        <v>1</v>
      </c>
      <c r="H25" s="34">
        <v>0.75</v>
      </c>
      <c r="I25" s="34"/>
      <c r="J25" s="34"/>
      <c r="K25" s="34"/>
      <c r="L25" s="34"/>
      <c r="M25" s="34"/>
      <c r="N25" s="34"/>
      <c r="O25" s="34"/>
    </row>
    <row r="26" spans="1:15" x14ac:dyDescent="0.35">
      <c r="F26" s="33"/>
      <c r="G26" s="34">
        <v>2</v>
      </c>
      <c r="H26" s="34">
        <v>0.25</v>
      </c>
      <c r="I26" s="34"/>
      <c r="J26" s="34"/>
      <c r="K26" s="34"/>
      <c r="L26" s="34"/>
      <c r="M26" s="34"/>
      <c r="N26" s="34"/>
      <c r="O26" s="34"/>
    </row>
    <row r="27" spans="1:15" x14ac:dyDescent="0.35">
      <c r="F27" s="13" t="s">
        <v>22</v>
      </c>
      <c r="G27" s="36" t="s">
        <v>26</v>
      </c>
      <c r="H27">
        <v>0.04</v>
      </c>
    </row>
    <row r="28" spans="1:15" x14ac:dyDescent="0.35">
      <c r="G28" t="s">
        <v>27</v>
      </c>
      <c r="H28">
        <v>0.96</v>
      </c>
    </row>
    <row r="29" spans="1:15" x14ac:dyDescent="0.35">
      <c r="G29" s="36" t="s">
        <v>26</v>
      </c>
      <c r="H29">
        <v>0.02</v>
      </c>
    </row>
    <row r="30" spans="1:15" x14ac:dyDescent="0.35">
      <c r="G30" t="s">
        <v>27</v>
      </c>
      <c r="H30">
        <v>0.98</v>
      </c>
    </row>
  </sheetData>
  <sortState xmlns:xlrd2="http://schemas.microsoft.com/office/spreadsheetml/2017/richdata2" ref="A4:D17">
    <sortCondition ref="C4:C17"/>
  </sortState>
  <mergeCells count="4">
    <mergeCell ref="H3:H4"/>
    <mergeCell ref="F3:F4"/>
    <mergeCell ref="M5:O5"/>
    <mergeCell ref="L5:L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B880-F6B0-4536-91F5-ED816E43516C}">
  <dimension ref="A1:M15"/>
  <sheetViews>
    <sheetView tabSelected="1" topLeftCell="A10" zoomScale="85" zoomScaleNormal="85" workbookViewId="0">
      <selection activeCell="G17" activeCellId="1" sqref="L16 G17"/>
    </sheetView>
  </sheetViews>
  <sheetFormatPr baseColWidth="10" defaultRowHeight="14.5" x14ac:dyDescent="0.35"/>
  <cols>
    <col min="3" max="3" width="4.54296875" style="49" customWidth="1"/>
    <col min="4" max="4" width="11.54296875" style="4"/>
    <col min="5" max="5" width="12.81640625" style="4" bestFit="1" customWidth="1"/>
    <col min="6" max="6" width="11.54296875" style="4"/>
  </cols>
  <sheetData>
    <row r="1" spans="1:13" x14ac:dyDescent="0.35">
      <c r="D1" s="4" t="s">
        <v>28</v>
      </c>
      <c r="E1" s="4" t="s">
        <v>29</v>
      </c>
      <c r="F1" s="4" t="s">
        <v>22</v>
      </c>
      <c r="H1" s="64"/>
      <c r="I1" s="5" t="s">
        <v>30</v>
      </c>
      <c r="J1" s="5" t="s">
        <v>12</v>
      </c>
      <c r="K1" s="6" t="s">
        <v>7</v>
      </c>
      <c r="L1" s="52"/>
      <c r="M1" s="52"/>
    </row>
    <row r="2" spans="1:13" x14ac:dyDescent="0.35">
      <c r="A2" s="56" t="s">
        <v>0</v>
      </c>
      <c r="B2" s="56" t="s">
        <v>13</v>
      </c>
      <c r="C2" s="61" t="s">
        <v>12</v>
      </c>
      <c r="D2" s="57">
        <v>0.35714285714285715</v>
      </c>
      <c r="E2" s="57">
        <v>0.2</v>
      </c>
      <c r="F2" s="57">
        <v>0.21739130434782611</v>
      </c>
      <c r="H2" s="5" t="s">
        <v>13</v>
      </c>
      <c r="I2" s="65">
        <v>0.36</v>
      </c>
      <c r="J2" s="65">
        <v>0.22</v>
      </c>
      <c r="K2" s="65">
        <v>0.75</v>
      </c>
      <c r="L2" s="52"/>
      <c r="M2" s="52"/>
    </row>
    <row r="3" spans="1:13" x14ac:dyDescent="0.35">
      <c r="A3" s="56" t="s">
        <v>0</v>
      </c>
      <c r="B3" s="56" t="s">
        <v>13</v>
      </c>
      <c r="C3" s="61" t="s">
        <v>7</v>
      </c>
      <c r="D3" s="57">
        <v>0.35714285714285715</v>
      </c>
      <c r="E3" s="57">
        <v>0.75</v>
      </c>
      <c r="F3" s="57">
        <v>0.75</v>
      </c>
      <c r="H3" s="2" t="s">
        <v>8</v>
      </c>
      <c r="I3" s="66">
        <v>0.36</v>
      </c>
      <c r="J3" s="66">
        <v>0.43</v>
      </c>
      <c r="K3" s="66">
        <v>0.25</v>
      </c>
      <c r="L3" s="49"/>
    </row>
    <row r="4" spans="1:13" x14ac:dyDescent="0.35">
      <c r="A4" s="56" t="s">
        <v>0</v>
      </c>
      <c r="B4" s="56" t="s">
        <v>8</v>
      </c>
      <c r="C4" s="61" t="s">
        <v>12</v>
      </c>
      <c r="D4" s="57">
        <v>0.35714285714285715</v>
      </c>
      <c r="E4" s="57">
        <v>0.4</v>
      </c>
      <c r="F4" s="57">
        <v>0.43478260869565222</v>
      </c>
      <c r="H4" s="2" t="s">
        <v>9</v>
      </c>
      <c r="I4" s="66">
        <v>0.28999999999999998</v>
      </c>
      <c r="J4" s="66">
        <v>0.35</v>
      </c>
      <c r="K4" s="66">
        <v>0</v>
      </c>
    </row>
    <row r="5" spans="1:13" x14ac:dyDescent="0.35">
      <c r="A5" s="56" t="s">
        <v>0</v>
      </c>
      <c r="B5" s="56" t="s">
        <v>8</v>
      </c>
      <c r="C5" s="61" t="s">
        <v>7</v>
      </c>
      <c r="D5" s="57">
        <v>0.35714285714285715</v>
      </c>
      <c r="E5" s="57">
        <v>0.25</v>
      </c>
      <c r="F5" s="57">
        <v>0.25</v>
      </c>
      <c r="I5" s="55"/>
      <c r="J5" s="55"/>
      <c r="K5" s="55"/>
    </row>
    <row r="6" spans="1:13" x14ac:dyDescent="0.35">
      <c r="A6" s="56" t="s">
        <v>0</v>
      </c>
      <c r="B6" s="56" t="s">
        <v>9</v>
      </c>
      <c r="C6" s="61" t="s">
        <v>12</v>
      </c>
      <c r="D6" s="57">
        <v>0.28999999999999998</v>
      </c>
      <c r="E6" s="57">
        <v>0.4</v>
      </c>
      <c r="F6" s="57">
        <v>0.34782608695652173</v>
      </c>
      <c r="I6" s="49"/>
      <c r="J6" s="49"/>
      <c r="K6" s="49"/>
    </row>
    <row r="7" spans="1:13" x14ac:dyDescent="0.35">
      <c r="A7" s="56" t="s">
        <v>0</v>
      </c>
      <c r="B7" s="56" t="s">
        <v>9</v>
      </c>
      <c r="C7" s="61" t="s">
        <v>7</v>
      </c>
      <c r="D7" s="57">
        <v>0.2857142857142857</v>
      </c>
      <c r="E7" s="57">
        <v>0</v>
      </c>
      <c r="F7" s="57">
        <v>0</v>
      </c>
      <c r="I7" s="51" t="s">
        <v>30</v>
      </c>
      <c r="J7" s="51" t="s">
        <v>12</v>
      </c>
      <c r="K7" s="52" t="s">
        <v>7</v>
      </c>
    </row>
    <row r="8" spans="1:13" x14ac:dyDescent="0.35">
      <c r="A8" s="58" t="s">
        <v>1</v>
      </c>
      <c r="B8" s="58" t="s">
        <v>5</v>
      </c>
      <c r="C8" s="62" t="s">
        <v>12</v>
      </c>
      <c r="D8" s="54">
        <v>0.5</v>
      </c>
      <c r="E8" s="54">
        <v>0.4</v>
      </c>
      <c r="F8" s="54">
        <v>0.4</v>
      </c>
      <c r="H8" s="51" t="s">
        <v>5</v>
      </c>
      <c r="I8" s="53">
        <v>0.5</v>
      </c>
      <c r="J8" s="53">
        <v>0.4</v>
      </c>
      <c r="K8" s="53">
        <v>0.75</v>
      </c>
    </row>
    <row r="9" spans="1:13" x14ac:dyDescent="0.35">
      <c r="A9" s="58" t="s">
        <v>1</v>
      </c>
      <c r="B9" s="58" t="s">
        <v>5</v>
      </c>
      <c r="C9" s="62" t="s">
        <v>7</v>
      </c>
      <c r="D9" s="54">
        <v>0.5</v>
      </c>
      <c r="E9" s="54">
        <v>0.75</v>
      </c>
      <c r="F9" s="54">
        <v>0.75</v>
      </c>
      <c r="H9" s="49" t="s">
        <v>10</v>
      </c>
      <c r="I9" s="50">
        <v>0.5</v>
      </c>
      <c r="J9" s="50">
        <v>0.6</v>
      </c>
      <c r="K9" s="50">
        <v>0.25</v>
      </c>
    </row>
    <row r="10" spans="1:13" x14ac:dyDescent="0.35">
      <c r="A10" s="58" t="s">
        <v>1</v>
      </c>
      <c r="B10" s="58" t="s">
        <v>10</v>
      </c>
      <c r="C10" s="62" t="s">
        <v>12</v>
      </c>
      <c r="D10" s="54">
        <v>0.5</v>
      </c>
      <c r="E10" s="54">
        <v>0.6</v>
      </c>
      <c r="F10" s="54">
        <v>0.6</v>
      </c>
      <c r="H10" s="49"/>
      <c r="I10" s="55"/>
      <c r="J10" s="55"/>
      <c r="K10" s="55"/>
    </row>
    <row r="11" spans="1:13" x14ac:dyDescent="0.35">
      <c r="A11" s="58" t="s">
        <v>1</v>
      </c>
      <c r="B11" s="58" t="s">
        <v>10</v>
      </c>
      <c r="C11" s="62" t="s">
        <v>7</v>
      </c>
      <c r="D11" s="54">
        <v>0.5</v>
      </c>
      <c r="E11" s="54">
        <v>0.25</v>
      </c>
      <c r="F11" s="54">
        <v>0.25</v>
      </c>
    </row>
    <row r="12" spans="1:13" x14ac:dyDescent="0.35">
      <c r="A12" s="59" t="s">
        <v>2</v>
      </c>
      <c r="B12" s="59" t="s">
        <v>6</v>
      </c>
      <c r="C12" s="63" t="s">
        <v>12</v>
      </c>
      <c r="D12" s="60">
        <v>0.42857142857142855</v>
      </c>
      <c r="E12" s="60">
        <v>0.4</v>
      </c>
      <c r="F12" s="60">
        <v>0.33333333333333337</v>
      </c>
      <c r="I12" s="51" t="s">
        <v>30</v>
      </c>
      <c r="J12" s="51" t="s">
        <v>12</v>
      </c>
      <c r="K12" s="52" t="s">
        <v>7</v>
      </c>
    </row>
    <row r="13" spans="1:13" x14ac:dyDescent="0.35">
      <c r="A13" s="59" t="s">
        <v>2</v>
      </c>
      <c r="B13" s="59" t="s">
        <v>6</v>
      </c>
      <c r="C13" s="63" t="s">
        <v>7</v>
      </c>
      <c r="D13" s="60">
        <v>0.42857142857142855</v>
      </c>
      <c r="E13" s="60">
        <v>0.5</v>
      </c>
      <c r="F13" s="60">
        <v>0.42857142857142855</v>
      </c>
      <c r="H13" s="51" t="s">
        <v>6</v>
      </c>
      <c r="I13" s="53">
        <v>0.43</v>
      </c>
      <c r="J13" s="53">
        <v>0.33</v>
      </c>
      <c r="K13" s="53">
        <v>0.43</v>
      </c>
    </row>
    <row r="14" spans="1:13" x14ac:dyDescent="0.35">
      <c r="A14" s="59" t="s">
        <v>2</v>
      </c>
      <c r="B14" s="59" t="s">
        <v>11</v>
      </c>
      <c r="C14" s="63" t="s">
        <v>12</v>
      </c>
      <c r="D14" s="60">
        <v>0.5714285714285714</v>
      </c>
      <c r="E14" s="60">
        <v>0.6</v>
      </c>
      <c r="F14" s="60">
        <v>0.66666666666666663</v>
      </c>
      <c r="H14" s="49" t="s">
        <v>11</v>
      </c>
      <c r="I14" s="50">
        <v>0.56999999999999995</v>
      </c>
      <c r="J14" s="50">
        <v>0.67</v>
      </c>
      <c r="K14" s="50">
        <v>0.56999999999999995</v>
      </c>
    </row>
    <row r="15" spans="1:13" x14ac:dyDescent="0.35">
      <c r="A15" s="59" t="s">
        <v>2</v>
      </c>
      <c r="B15" s="59" t="s">
        <v>11</v>
      </c>
      <c r="C15" s="63" t="s">
        <v>7</v>
      </c>
      <c r="D15" s="60">
        <v>0.5714285714285714</v>
      </c>
      <c r="E15" s="60">
        <v>0.5</v>
      </c>
      <c r="F15" s="60">
        <v>0.5714285714285714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7"/>
  <sheetViews>
    <sheetView workbookViewId="0">
      <selection activeCell="B1" sqref="B1:H7"/>
    </sheetView>
  </sheetViews>
  <sheetFormatPr baseColWidth="10" defaultRowHeight="14.5" x14ac:dyDescent="0.35"/>
  <sheetData>
    <row r="1" spans="2:8" x14ac:dyDescent="0.35">
      <c r="D1" t="s">
        <v>17</v>
      </c>
    </row>
    <row r="2" spans="2:8" x14ac:dyDescent="0.35">
      <c r="B2" s="9" t="s">
        <v>14</v>
      </c>
      <c r="C2" s="10">
        <f>1/3</f>
        <v>0.33333333333333331</v>
      </c>
      <c r="D2" s="1" t="s">
        <v>12</v>
      </c>
      <c r="E2" s="10">
        <f>4/10</f>
        <v>0.4</v>
      </c>
      <c r="F2" s="11">
        <f>C2*E2</f>
        <v>0.13333333333333333</v>
      </c>
      <c r="G2" s="11">
        <f>SUM(F2,F4,F6)</f>
        <v>0.31388888888888888</v>
      </c>
      <c r="H2" s="11">
        <f>F2/G2</f>
        <v>0.4247787610619469</v>
      </c>
    </row>
    <row r="3" spans="2:8" x14ac:dyDescent="0.35">
      <c r="B3" s="7"/>
      <c r="C3" s="5"/>
      <c r="D3" s="6" t="s">
        <v>7</v>
      </c>
      <c r="E3" s="5">
        <f>6/10</f>
        <v>0.6</v>
      </c>
      <c r="F3" s="3">
        <f>E3*C2</f>
        <v>0.19999999999999998</v>
      </c>
    </row>
    <row r="4" spans="2:8" x14ac:dyDescent="0.35">
      <c r="B4" s="8" t="s">
        <v>15</v>
      </c>
      <c r="C4" s="5">
        <f>1/3</f>
        <v>0.33333333333333331</v>
      </c>
      <c r="D4" s="6" t="s">
        <v>12</v>
      </c>
      <c r="E4" s="5">
        <f>1/6</f>
        <v>0.16666666666666666</v>
      </c>
      <c r="F4" s="3">
        <f>C4*E4</f>
        <v>5.5555555555555552E-2</v>
      </c>
    </row>
    <row r="5" spans="2:8" x14ac:dyDescent="0.35">
      <c r="B5" s="6"/>
      <c r="C5" s="5"/>
      <c r="D5" s="6" t="s">
        <v>7</v>
      </c>
      <c r="E5" s="5">
        <f>5/6</f>
        <v>0.83333333333333337</v>
      </c>
      <c r="F5" s="3">
        <f>E5*C4</f>
        <v>0.27777777777777779</v>
      </c>
    </row>
    <row r="6" spans="2:8" x14ac:dyDescent="0.35">
      <c r="B6" s="6" t="s">
        <v>16</v>
      </c>
      <c r="C6" s="5">
        <f>1/3</f>
        <v>0.33333333333333331</v>
      </c>
      <c r="D6" s="6" t="s">
        <v>12</v>
      </c>
      <c r="E6" s="5">
        <f>3/8</f>
        <v>0.375</v>
      </c>
      <c r="F6" s="3">
        <f>C6*E6</f>
        <v>0.125</v>
      </c>
    </row>
    <row r="7" spans="2:8" x14ac:dyDescent="0.35">
      <c r="B7" s="6"/>
      <c r="C7" s="5"/>
      <c r="D7" s="6" t="s">
        <v>7</v>
      </c>
      <c r="E7" s="5">
        <f>5/8</f>
        <v>0.625</v>
      </c>
      <c r="F7" s="3">
        <f>E7*C6</f>
        <v>0.20833333333333331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596F-8F0A-4290-9497-AC4F5CBB7A71}">
  <dimension ref="A1"/>
  <sheetViews>
    <sheetView workbookViewId="0">
      <selection activeCell="B2" sqref="B2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JuegaTenis</vt:lpstr>
      <vt:lpstr>Graficos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María Alejandra Ochoa</cp:lastModifiedBy>
  <dcterms:created xsi:type="dcterms:W3CDTF">2017-10-08T16:13:36Z</dcterms:created>
  <dcterms:modified xsi:type="dcterms:W3CDTF">2020-06-29T23:05:28Z</dcterms:modified>
</cp:coreProperties>
</file>